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noah.ronnow\Downloads\"/>
    </mc:Choice>
  </mc:AlternateContent>
  <xr:revisionPtr revIDLastSave="0" documentId="8_{E5C13BD5-853F-4629-A84A-FE9A40A118E1}" xr6:coauthVersionLast="47" xr6:coauthVersionMax="47" xr10:uidLastSave="{00000000-0000-0000-0000-000000000000}"/>
  <bookViews>
    <workbookView xWindow="-120" yWindow="-120" windowWidth="29040" windowHeight="15720" xr2:uid="{00000000-000D-0000-FFFF-FFFF00000000}"/>
  </bookViews>
  <sheets>
    <sheet name="Makita vibrationskalk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1" l="1"/>
  <c r="R15" i="1"/>
  <c r="T15" i="1" s="1"/>
  <c r="R10" i="1"/>
  <c r="T10" i="1" s="1"/>
  <c r="U10" i="1" l="1"/>
  <c r="M10" i="1" s="1"/>
  <c r="U15" i="1"/>
  <c r="M15" i="1" s="1"/>
  <c r="O29" i="1"/>
  <c r="P29" i="1" s="1"/>
  <c r="W10" i="1" l="1"/>
  <c r="X10" i="1" s="1"/>
  <c r="N10" i="1" s="1"/>
  <c r="W15" i="1"/>
  <c r="X15" i="1" s="1"/>
  <c r="N15" i="1" s="1"/>
  <c r="L30" i="1"/>
  <c r="J30" i="1" s="1"/>
  <c r="L31" i="1"/>
  <c r="J31" i="1" s="1"/>
  <c r="K31" i="1" s="1"/>
  <c r="L32" i="1"/>
  <c r="L33" i="1"/>
  <c r="J33" i="1" s="1"/>
  <c r="K33" i="1" s="1"/>
  <c r="L34" i="1"/>
  <c r="O30" i="1"/>
  <c r="O31" i="1"/>
  <c r="P31" i="1" s="1"/>
  <c r="O32" i="1"/>
  <c r="P32" i="1" s="1"/>
  <c r="O33" i="1"/>
  <c r="P33" i="1" s="1"/>
  <c r="O34" i="1"/>
  <c r="J32" i="1"/>
  <c r="K32" i="1" s="1"/>
  <c r="J34" i="1"/>
  <c r="K34" i="1" s="1"/>
  <c r="I30" i="1"/>
  <c r="I31" i="1"/>
  <c r="G31" i="1" s="1"/>
  <c r="H31" i="1" s="1"/>
  <c r="I32" i="1"/>
  <c r="I33" i="1"/>
  <c r="I34" i="1"/>
  <c r="G32" i="1"/>
  <c r="H32" i="1" s="1"/>
  <c r="G33" i="1"/>
  <c r="H33" i="1" s="1"/>
  <c r="E30" i="1"/>
  <c r="E31" i="1"/>
  <c r="E32" i="1"/>
  <c r="E33" i="1"/>
  <c r="E34" i="1"/>
  <c r="L29" i="1"/>
  <c r="J29" i="1" s="1"/>
  <c r="K29" i="1" s="1"/>
  <c r="I29" i="1"/>
  <c r="G29" i="1" s="1"/>
  <c r="E29" i="1"/>
  <c r="P30" i="1" l="1"/>
  <c r="P39" i="1" s="1"/>
  <c r="G34" i="1"/>
  <c r="H34" i="1" s="1"/>
  <c r="G30" i="1"/>
  <c r="H30" i="1" s="1"/>
  <c r="K30" i="1"/>
  <c r="H29" i="1"/>
</calcChain>
</file>

<file path=xl/sharedStrings.xml><?xml version="1.0" encoding="utf-8"?>
<sst xmlns="http://schemas.openxmlformats.org/spreadsheetml/2006/main" count="48" uniqueCount="41">
  <si>
    <t>Tuntia</t>
  </si>
  <si>
    <t>Minuuttia</t>
  </si>
  <si>
    <t>Altistumispisteet</t>
  </si>
  <si>
    <t>Tunti</t>
  </si>
  <si>
    <t>per</t>
  </si>
  <si>
    <t>Aika TA:n ylittymiseen</t>
  </si>
  <si>
    <t>2.5 m/s² A(8)</t>
  </si>
  <si>
    <t>5 m/s² A(8)</t>
  </si>
  <si>
    <t>m/s² r.m.s</t>
  </si>
  <si>
    <t>m/s² A(8)</t>
  </si>
  <si>
    <t>Aika RA:n ylittymiseen</t>
  </si>
  <si>
    <r>
      <rPr>
        <b/>
        <sz val="12"/>
        <color theme="1"/>
        <rFont val="Arial"/>
        <family val="2"/>
      </rPr>
      <t>Exposure Action Value</t>
    </r>
    <r>
      <rPr>
        <b/>
        <sz val="10"/>
        <color theme="1"/>
        <rFont val="Arial"/>
        <family val="2"/>
      </rPr>
      <t xml:space="preserve"> </t>
    </r>
    <r>
      <rPr>
        <sz val="10"/>
        <color theme="1"/>
        <rFont val="Arial"/>
        <family val="2"/>
      </rPr>
      <t>= The exposure action value (EAV) is a daily amount of vibration exposure above which employers are required to take action to control exposure. The greater the exposure level, the greater the risk and the more action employers will need to take to reduce the risk.</t>
    </r>
  </si>
  <si>
    <r>
      <rPr>
        <b/>
        <sz val="12"/>
        <color theme="1"/>
        <rFont val="Arial"/>
        <family val="2"/>
      </rPr>
      <t>Exposure Limit Value</t>
    </r>
    <r>
      <rPr>
        <b/>
        <sz val="10"/>
        <color theme="1"/>
        <rFont val="Arial"/>
        <family val="2"/>
      </rPr>
      <t xml:space="preserve"> </t>
    </r>
    <r>
      <rPr>
        <sz val="10"/>
        <color theme="1"/>
        <rFont val="Arial"/>
        <family val="2"/>
      </rPr>
      <t>= The exposure limit value (ELV) is the maximum amount of vibration an employee may be exposed to on any single day. It represents a high risk above which employees should not be exposed.</t>
    </r>
  </si>
  <si>
    <t>MAKSIMAL EKSPONERINGSTID KALKULATOR</t>
  </si>
  <si>
    <t>Timer</t>
  </si>
  <si>
    <t>Minutter</t>
  </si>
  <si>
    <t>DAGLIG EKSPONERINGSKALKULATOR</t>
  </si>
  <si>
    <t>Eksponeringstid</t>
  </si>
  <si>
    <t>Eksponering</t>
  </si>
  <si>
    <t>Daglig</t>
  </si>
  <si>
    <t>eksponering</t>
  </si>
  <si>
    <t>Vibrationsværdi</t>
  </si>
  <si>
    <t>Vibrationsberegner for hånd-arm vibrationer</t>
  </si>
  <si>
    <t>Tid til du når grænseværdien (2,5 m/s²)</t>
  </si>
  <si>
    <t>Tid til du når grænseværdien (5,0 m/s²)</t>
  </si>
  <si>
    <t>værdi</t>
  </si>
  <si>
    <t>Vibrations</t>
  </si>
  <si>
    <t>Maskine 1</t>
  </si>
  <si>
    <t>Maskine 2</t>
  </si>
  <si>
    <t>Maskine 3</t>
  </si>
  <si>
    <t>Maskine 4</t>
  </si>
  <si>
    <t>Maskine 5</t>
  </si>
  <si>
    <t>Maskine 6</t>
  </si>
  <si>
    <r>
      <t xml:space="preserve">Vær opmærksom på risikoen </t>
    </r>
    <r>
      <rPr>
        <sz val="11"/>
        <rFont val="Arial"/>
        <family val="2"/>
      </rPr>
      <t>- Eksponering mindre end 2.5m/s² 2A(8)</t>
    </r>
  </si>
  <si>
    <r>
      <t xml:space="preserve">Vurder tiltag </t>
    </r>
    <r>
      <rPr>
        <sz val="11"/>
        <rFont val="Arial"/>
        <family val="2"/>
      </rPr>
      <t>- Eksponering over 2.5m/s² A(8)</t>
    </r>
  </si>
  <si>
    <r>
      <rPr>
        <b/>
        <sz val="11"/>
        <rFont val="Arial"/>
        <family val="2"/>
      </rPr>
      <t>Stop arbejdet med maskinen</t>
    </r>
    <r>
      <rPr>
        <sz val="11"/>
        <rFont val="Arial"/>
        <family val="2"/>
      </rPr>
      <t xml:space="preserve"> - Eksponering over 5.0 m/s² A(8)</t>
    </r>
  </si>
  <si>
    <t>- Udfyld vibrationsværdierne og eksponeringstiden i tabellen</t>
  </si>
  <si>
    <t>- Tryk [ENTER] for at beregne, eller flyt markøren til en anden celle</t>
  </si>
  <si>
    <t>- Resultatet vises i de blå felter i tabellen til højre</t>
  </si>
  <si>
    <t>Instruktioner</t>
  </si>
  <si>
    <t>per maskine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</si>
</sst>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b/>
      <sz val="11"/>
      <name val="Arial"/>
      <family val="2"/>
    </font>
    <font>
      <sz val="11"/>
      <name val="Arial"/>
      <family val="2"/>
    </font>
    <font>
      <sz val="11"/>
      <color theme="8" tint="0.39997558519241921"/>
      <name val="Arial"/>
      <family val="2"/>
    </font>
    <font>
      <b/>
      <sz val="10"/>
      <name val="Arial"/>
      <family val="2"/>
    </font>
    <font>
      <sz val="10"/>
      <name val="Arial"/>
      <family val="2"/>
    </font>
    <font>
      <b/>
      <sz val="18"/>
      <color theme="0"/>
      <name val="Arial"/>
      <family val="2"/>
    </font>
    <font>
      <b/>
      <sz val="16"/>
      <color theme="0"/>
      <name val="Arial"/>
      <family val="2"/>
    </font>
    <font>
      <sz val="11"/>
      <color theme="0" tint="-4.9989318521683403E-2"/>
      <name val="Arial"/>
      <family val="2"/>
    </font>
    <font>
      <b/>
      <sz val="12"/>
      <color theme="1"/>
      <name val="Arial"/>
      <family val="2"/>
    </font>
    <font>
      <b/>
      <sz val="14"/>
      <color theme="1"/>
      <name val="Arial"/>
      <family val="2"/>
    </font>
    <font>
      <b/>
      <sz val="11"/>
      <color theme="0" tint="-4.9989318521683403E-2"/>
      <name val="Arial"/>
      <family val="2"/>
    </font>
    <font>
      <b/>
      <sz val="12"/>
      <color theme="0" tint="-4.9989318521683403E-2"/>
      <name val="Arial"/>
      <family val="2"/>
    </font>
    <font>
      <sz val="11"/>
      <color rgb="FFFF3300"/>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1F839F"/>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theme="0"/>
      </right>
      <top style="thin">
        <color indexed="64"/>
      </top>
      <bottom style="thin">
        <color indexed="64"/>
      </bottom>
      <diagonal/>
    </border>
  </borders>
  <cellStyleXfs count="1">
    <xf numFmtId="0" fontId="0" fillId="0" borderId="0"/>
  </cellStyleXfs>
  <cellXfs count="59">
    <xf numFmtId="0" fontId="0" fillId="0" borderId="0" xfId="0"/>
    <xf numFmtId="0" fontId="1" fillId="3" borderId="0" xfId="0" applyFont="1" applyFill="1"/>
    <xf numFmtId="0" fontId="1" fillId="4" borderId="0" xfId="0" applyFont="1" applyFill="1"/>
    <xf numFmtId="0" fontId="3" fillId="4" borderId="2" xfId="0" applyFont="1" applyFill="1" applyBorder="1" applyAlignment="1">
      <alignment horizontal="center" vertical="center"/>
    </xf>
    <xf numFmtId="0" fontId="2" fillId="4" borderId="0" xfId="0" applyFont="1" applyFill="1"/>
    <xf numFmtId="0" fontId="3" fillId="4" borderId="3" xfId="0" applyFont="1" applyFill="1" applyBorder="1" applyAlignment="1">
      <alignment horizontal="center" vertical="center"/>
    </xf>
    <xf numFmtId="0" fontId="2" fillId="4" borderId="0" xfId="0" applyFont="1" applyFill="1" applyAlignment="1">
      <alignment vertical="center"/>
    </xf>
    <xf numFmtId="0" fontId="3"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7" xfId="0" applyFont="1" applyFill="1" applyBorder="1" applyAlignment="1">
      <alignment horizontal="center" vertical="center"/>
    </xf>
    <xf numFmtId="0" fontId="1" fillId="4" borderId="0" xfId="0" applyFont="1" applyFill="1" applyAlignment="1">
      <alignment horizontal="center" vertical="center"/>
    </xf>
    <xf numFmtId="0" fontId="1" fillId="4" borderId="11" xfId="0" applyFont="1" applyFill="1" applyBorder="1" applyAlignment="1">
      <alignment horizontal="center" vertical="center"/>
    </xf>
    <xf numFmtId="0" fontId="7" fillId="4" borderId="0" xfId="0" applyFont="1" applyFill="1" applyAlignment="1">
      <alignment horizontal="center" vertical="center"/>
    </xf>
    <xf numFmtId="1" fontId="1" fillId="4" borderId="11" xfId="0" applyNumberFormat="1" applyFont="1" applyFill="1" applyBorder="1" applyAlignment="1">
      <alignment horizontal="center" vertical="center"/>
    </xf>
    <xf numFmtId="1" fontId="1" fillId="4" borderId="0" xfId="0" applyNumberFormat="1" applyFont="1" applyFill="1"/>
    <xf numFmtId="0" fontId="5" fillId="4" borderId="0" xfId="0" applyFont="1" applyFill="1"/>
    <xf numFmtId="0" fontId="6" fillId="4" borderId="0" xfId="0" applyFont="1" applyFill="1"/>
    <xf numFmtId="0" fontId="8" fillId="4" borderId="0" xfId="0" applyFont="1" applyFill="1" applyAlignment="1">
      <alignment vertical="center" wrapText="1"/>
    </xf>
    <xf numFmtId="0" fontId="8" fillId="4" borderId="0" xfId="0" applyFont="1" applyFill="1"/>
    <xf numFmtId="49" fontId="9" fillId="4" borderId="0" xfId="0" applyNumberFormat="1" applyFont="1" applyFill="1"/>
    <xf numFmtId="0" fontId="7" fillId="4" borderId="0" xfId="0" applyFont="1" applyFill="1"/>
    <xf numFmtId="0" fontId="4" fillId="5" borderId="14" xfId="0" applyFont="1" applyFill="1" applyBorder="1" applyAlignment="1">
      <alignment horizontal="left"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2" fillId="4" borderId="0" xfId="0" applyFont="1" applyFill="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13" fillId="4" borderId="0" xfId="0" applyFont="1" applyFill="1"/>
    <xf numFmtId="0" fontId="1" fillId="4" borderId="0" xfId="0" applyFont="1" applyFill="1" applyAlignment="1">
      <alignment horizontal="center"/>
    </xf>
    <xf numFmtId="0" fontId="12" fillId="4" borderId="0" xfId="0" applyFont="1" applyFill="1"/>
    <xf numFmtId="0" fontId="14" fillId="4" borderId="0" xfId="0" applyFont="1" applyFill="1"/>
    <xf numFmtId="0" fontId="2" fillId="5" borderId="3" xfId="0" applyFont="1" applyFill="1" applyBorder="1" applyAlignment="1">
      <alignment horizontal="center" vertical="center"/>
    </xf>
    <xf numFmtId="164" fontId="15" fillId="3" borderId="1" xfId="0" applyNumberFormat="1" applyFont="1" applyFill="1" applyBorder="1" applyAlignment="1">
      <alignment horizontal="center" vertical="center"/>
    </xf>
    <xf numFmtId="0" fontId="1" fillId="2" borderId="10" xfId="0" applyFont="1" applyFill="1" applyBorder="1" applyAlignment="1">
      <alignment horizontal="center"/>
    </xf>
    <xf numFmtId="1" fontId="16" fillId="3" borderId="18" xfId="0" applyNumberFormat="1" applyFont="1" applyFill="1" applyBorder="1" applyAlignment="1">
      <alignment horizontal="center"/>
    </xf>
    <xf numFmtId="1" fontId="16" fillId="3" borderId="13" xfId="0" applyNumberFormat="1" applyFont="1" applyFill="1" applyBorder="1" applyAlignment="1">
      <alignment horizontal="center"/>
    </xf>
    <xf numFmtId="164" fontId="16" fillId="3" borderId="15" xfId="0" applyNumberFormat="1" applyFont="1" applyFill="1" applyBorder="1" applyAlignment="1">
      <alignment horizontal="center"/>
    </xf>
    <xf numFmtId="164" fontId="16" fillId="3" borderId="16" xfId="0" applyNumberFormat="1" applyFont="1" applyFill="1" applyBorder="1" applyAlignment="1">
      <alignment horizontal="center"/>
    </xf>
    <xf numFmtId="0" fontId="17" fillId="4" borderId="0" xfId="0" applyFont="1" applyFill="1"/>
    <xf numFmtId="0" fontId="10" fillId="3" borderId="0" xfId="0" applyFont="1" applyFill="1" applyAlignment="1">
      <alignment horizontal="left" vertical="center"/>
    </xf>
    <xf numFmtId="49" fontId="3" fillId="4" borderId="0" xfId="0" applyNumberFormat="1" applyFont="1" applyFill="1" applyAlignment="1">
      <alignment horizontal="left" vertical="top"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1" fillId="3" borderId="0" xfId="0" applyFont="1" applyFill="1" applyAlignment="1">
      <alignment horizontal="left" vertical="center" wrapText="1"/>
    </xf>
  </cellXfs>
  <cellStyles count="1">
    <cellStyle name="Normal" xfId="0" builtinId="0"/>
  </cellStyles>
  <dxfs count="3">
    <dxf>
      <fill>
        <patternFill patternType="solid">
          <fgColor auto="1"/>
          <bgColor rgb="FF00B050"/>
        </patternFill>
      </fill>
    </dxf>
    <dxf>
      <fill>
        <patternFill patternType="solid">
          <fgColor auto="1"/>
          <bgColor rgb="FFFF5050"/>
        </patternFill>
      </fill>
    </dxf>
    <dxf>
      <numFmt numFmtId="165" formatCode="00000"/>
      <fill>
        <patternFill patternType="solid">
          <fgColor auto="1"/>
          <bgColor rgb="FFFFC000"/>
        </patternFill>
      </fill>
    </dxf>
  </dxfs>
  <tableStyles count="0" defaultTableStyle="TableStyleMedium2" defaultPivotStyle="PivotStyleLight16"/>
  <colors>
    <mruColors>
      <color rgb="FFFF3300"/>
      <color rgb="FF1F839F"/>
      <color rgb="FF42C50D"/>
      <color rgb="FF00CC00"/>
      <color rgb="FF33CC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microsoft.com/office/2007/relationships/hdphoto" Target="../media/hdphoto1.wdp"/><Relationship Id="rId7" Type="http://schemas.microsoft.com/office/2007/relationships/hdphoto" Target="../media/hdphoto3.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 Id="rId9" Type="http://schemas.microsoft.com/office/2007/relationships/hdphoto" Target="../media/hdphoto4.wdp"/></Relationships>
</file>

<file path=xl/drawings/drawing1.xml><?xml version="1.0" encoding="utf-8"?>
<xdr:wsDr xmlns:xdr="http://schemas.openxmlformats.org/drawingml/2006/spreadsheetDrawing" xmlns:a="http://schemas.openxmlformats.org/drawingml/2006/main">
  <xdr:twoCellAnchor editAs="oneCell">
    <xdr:from>
      <xdr:col>0</xdr:col>
      <xdr:colOff>314326</xdr:colOff>
      <xdr:row>0</xdr:row>
      <xdr:rowOff>85725</xdr:rowOff>
    </xdr:from>
    <xdr:to>
      <xdr:col>1</xdr:col>
      <xdr:colOff>1114426</xdr:colOff>
      <xdr:row>1</xdr:row>
      <xdr:rowOff>385167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14326" y="85725"/>
          <a:ext cx="1504950" cy="480417"/>
        </a:xfrm>
        <a:prstGeom prst="rect">
          <a:avLst/>
        </a:prstGeom>
      </xdr:spPr>
    </xdr:pic>
    <xdr:clientData/>
  </xdr:twoCellAnchor>
  <xdr:twoCellAnchor editAs="oneCell">
    <xdr:from>
      <xdr:col>0</xdr:col>
      <xdr:colOff>257176</xdr:colOff>
      <xdr:row>35</xdr:row>
      <xdr:rowOff>66676</xdr:rowOff>
    </xdr:from>
    <xdr:to>
      <xdr:col>0</xdr:col>
      <xdr:colOff>657529</xdr:colOff>
      <xdr:row>37</xdr:row>
      <xdr:rowOff>28577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592" b="99469" l="4556" r="100000">
                      <a14:foregroundMark x1="60671" y1="45889" x2="51799" y2="52520"/>
                      <a14:foregroundMark x1="69784" y1="40584" x2="48201" y2="61008"/>
                      <a14:foregroundMark x1="37890" y1="43236" x2="30695" y2="53846"/>
                      <a14:foregroundMark x1="27818" y1="55438" x2="52758" y2="76658"/>
                      <a14:foregroundMark x1="79856" y1="38727" x2="50600" y2="71353"/>
                      <a14:foregroundMark x1="72422" y1="24668" x2="82974" y2="43501"/>
                      <a14:foregroundMark x1="74820" y1="25995" x2="47722" y2="49337"/>
                      <a14:foregroundMark x1="36211" y1="43767" x2="50839" y2="47480"/>
                      <a14:foregroundMark x1="39329" y1="44562" x2="27818" y2="57294"/>
                      <a14:foregroundMark x1="39568" y1="53846" x2="46283" y2="61804"/>
                      <a14:foregroundMark x1="84892" y1="65782" x2="72422" y2="74801"/>
                      <a14:foregroundMark x1="94484" y1="57560" x2="59952" y2="95756"/>
                      <a14:foregroundMark x1="61151" y1="51989" x2="48201" y2="63130"/>
                      <a14:foregroundMark x1="38129" y1="52520" x2="42206" y2="63660"/>
                    </a14:backgroundRemoval>
                  </a14:imgEffect>
                </a14:imgLayer>
              </a14:imgProps>
            </a:ext>
          </a:extLst>
        </a:blip>
        <a:stretch>
          <a:fillRect/>
        </a:stretch>
      </xdr:blipFill>
      <xdr:spPr>
        <a:xfrm>
          <a:off x="257176" y="2705101"/>
          <a:ext cx="400353" cy="361950"/>
        </a:xfrm>
        <a:prstGeom prst="rect">
          <a:avLst/>
        </a:prstGeom>
      </xdr:spPr>
    </xdr:pic>
    <xdr:clientData/>
  </xdr:twoCellAnchor>
  <xdr:twoCellAnchor editAs="oneCell">
    <xdr:from>
      <xdr:col>0</xdr:col>
      <xdr:colOff>257177</xdr:colOff>
      <xdr:row>39</xdr:row>
      <xdr:rowOff>152401</xdr:rowOff>
    </xdr:from>
    <xdr:to>
      <xdr:col>0</xdr:col>
      <xdr:colOff>652899</xdr:colOff>
      <xdr:row>41</xdr:row>
      <xdr:rowOff>85725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44" b="99217" l="0" r="97304">
                      <a14:foregroundMark x1="62255" y1="39948" x2="43382" y2="56919"/>
                      <a14:foregroundMark x1="38725" y1="31070" x2="69118" y2="63969"/>
                      <a14:foregroundMark x1="42892" y1="41775" x2="42892" y2="61097"/>
                      <a14:foregroundMark x1="92647" y1="56397" x2="57108" y2="93211"/>
                      <a14:foregroundMark x1="35049" y1="33420" x2="38235" y2="44909"/>
                      <a14:foregroundMark x1="43627" y1="57441" x2="39951" y2="64491"/>
                      <a14:foregroundMark x1="64706" y1="34726" x2="59314" y2="38642"/>
                      <a14:foregroundMark x1="64706" y1="30287" x2="68873" y2="37076"/>
                      <a14:foregroundMark x1="37255" y1="58225" x2="38480" y2="69713"/>
                    </a14:backgroundRemoval>
                  </a14:imgEffect>
                </a14:imgLayer>
              </a14:imgProps>
            </a:ext>
          </a:extLst>
        </a:blip>
        <a:stretch>
          <a:fillRect/>
        </a:stretch>
      </xdr:blipFill>
      <xdr:spPr>
        <a:xfrm>
          <a:off x="257177" y="3552826"/>
          <a:ext cx="395722" cy="371474"/>
        </a:xfrm>
        <a:prstGeom prst="rect">
          <a:avLst/>
        </a:prstGeom>
      </xdr:spPr>
    </xdr:pic>
    <xdr:clientData/>
  </xdr:twoCellAnchor>
  <xdr:twoCellAnchor editAs="oneCell">
    <xdr:from>
      <xdr:col>0</xdr:col>
      <xdr:colOff>285750</xdr:colOff>
      <xdr:row>37</xdr:row>
      <xdr:rowOff>133350</xdr:rowOff>
    </xdr:from>
    <xdr:to>
      <xdr:col>0</xdr:col>
      <xdr:colOff>646533</xdr:colOff>
      <xdr:row>39</xdr:row>
      <xdr:rowOff>47625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backgroundRemoval t="198" b="98221" l="1351" r="100000">
                      <a14:foregroundMark x1="47876" y1="22925" x2="50772" y2="55336"/>
                      <a14:foregroundMark x1="50965" y1="77470" x2="47490" y2="82213"/>
                      <a14:foregroundMark x1="65058" y1="3162" x2="54440" y2="593"/>
                    </a14:backgroundRemoval>
                  </a14:imgEffect>
                </a14:imgLayer>
              </a14:imgProps>
            </a:ext>
          </a:extLst>
        </a:blip>
        <a:stretch>
          <a:fillRect/>
        </a:stretch>
      </xdr:blipFill>
      <xdr:spPr>
        <a:xfrm>
          <a:off x="285750" y="3143250"/>
          <a:ext cx="360783" cy="352425"/>
        </a:xfrm>
        <a:prstGeom prst="rect">
          <a:avLst/>
        </a:prstGeom>
      </xdr:spPr>
    </xdr:pic>
    <xdr:clientData/>
  </xdr:twoCellAnchor>
  <xdr:twoCellAnchor editAs="oneCell">
    <xdr:from>
      <xdr:col>2</xdr:col>
      <xdr:colOff>66675</xdr:colOff>
      <xdr:row>8</xdr:row>
      <xdr:rowOff>0</xdr:rowOff>
    </xdr:from>
    <xdr:to>
      <xdr:col>2</xdr:col>
      <xdr:colOff>352425</xdr:colOff>
      <xdr:row>9</xdr:row>
      <xdr:rowOff>104775</xdr:rowOff>
    </xdr:to>
    <xdr:pic>
      <xdr:nvPicPr>
        <xdr:cNvPr id="2" name="Picture 1">
          <a:extLst>
            <a:ext uri="{FF2B5EF4-FFF2-40B4-BE49-F238E27FC236}">
              <a16:creationId xmlns:a16="http://schemas.microsoft.com/office/drawing/2014/main" id="{4A14EE9F-76EF-4492-B40F-4FAAD8F5E2FA}"/>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1962150" y="1638300"/>
          <a:ext cx="285750" cy="285750"/>
        </a:xfrm>
        <a:prstGeom prst="rect">
          <a:avLst/>
        </a:prstGeom>
      </xdr:spPr>
    </xdr:pic>
    <xdr:clientData/>
  </xdr:twoCellAnchor>
  <xdr:twoCellAnchor editAs="oneCell">
    <xdr:from>
      <xdr:col>2</xdr:col>
      <xdr:colOff>409575</xdr:colOff>
      <xdr:row>22</xdr:row>
      <xdr:rowOff>161925</xdr:rowOff>
    </xdr:from>
    <xdr:to>
      <xdr:col>2</xdr:col>
      <xdr:colOff>695325</xdr:colOff>
      <xdr:row>24</xdr:row>
      <xdr:rowOff>85725</xdr:rowOff>
    </xdr:to>
    <xdr:pic>
      <xdr:nvPicPr>
        <xdr:cNvPr id="11" name="Picture 10">
          <a:extLst>
            <a:ext uri="{FF2B5EF4-FFF2-40B4-BE49-F238E27FC236}">
              <a16:creationId xmlns:a16="http://schemas.microsoft.com/office/drawing/2014/main" id="{56463A63-4FEA-4779-AAA7-9A1395A91FF8}"/>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2305050" y="4295775"/>
          <a:ext cx="285750" cy="285750"/>
        </a:xfrm>
        <a:prstGeom prst="rect">
          <a:avLst/>
        </a:prstGeom>
      </xdr:spPr>
    </xdr:pic>
    <xdr:clientData/>
  </xdr:twoCellAnchor>
  <xdr:twoCellAnchor editAs="oneCell">
    <xdr:from>
      <xdr:col>13</xdr:col>
      <xdr:colOff>0</xdr:colOff>
      <xdr:row>23</xdr:row>
      <xdr:rowOff>0</xdr:rowOff>
    </xdr:from>
    <xdr:to>
      <xdr:col>13</xdr:col>
      <xdr:colOff>285750</xdr:colOff>
      <xdr:row>24</xdr:row>
      <xdr:rowOff>104775</xdr:rowOff>
    </xdr:to>
    <xdr:pic>
      <xdr:nvPicPr>
        <xdr:cNvPr id="12" name="Picture 11">
          <a:extLst>
            <a:ext uri="{FF2B5EF4-FFF2-40B4-BE49-F238E27FC236}">
              <a16:creationId xmlns:a16="http://schemas.microsoft.com/office/drawing/2014/main" id="{56DC65D7-BCEA-42BD-A766-39AC1B129388}"/>
            </a:ext>
          </a:extLst>
        </xdr:cNvPr>
        <xdr:cNvPicPr>
          <a:picLocks noChangeAspect="1"/>
        </xdr:cNvPicPr>
      </xdr:nvPicPr>
      <xdr:blipFill>
        <a:blip xmlns:r="http://schemas.openxmlformats.org/officeDocument/2006/relationships" r:embed="rId8">
          <a:extLst>
            <a:ext uri="{BEBA8EAE-BF5A-486C-A8C5-ECC9F3942E4B}">
              <a14:imgProps xmlns:a14="http://schemas.microsoft.com/office/drawing/2010/main">
                <a14:imgLayer r:embed="rId9">
                  <a14:imgEffect>
                    <a14:backgroundRemoval t="9375" b="89063" l="9375" r="90625">
                      <a14:foregroundMark x1="90625" y1="10938" x2="90625" y2="10938"/>
                      <a14:foregroundMark x1="17188" y1="81250" x2="17188" y2="81250"/>
                    </a14:backgroundRemoval>
                  </a14:imgEffect>
                </a14:imgLayer>
              </a14:imgProps>
            </a:ext>
          </a:extLst>
        </a:blip>
        <a:stretch>
          <a:fillRect/>
        </a:stretch>
      </xdr:blipFill>
      <xdr:spPr>
        <a:xfrm>
          <a:off x="3581400" y="4314825"/>
          <a:ext cx="285750" cy="285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4"/>
  <sheetViews>
    <sheetView tabSelected="1" topLeftCell="A40" zoomScaleNormal="100" workbookViewId="0">
      <selection activeCell="B14" sqref="B14"/>
    </sheetView>
  </sheetViews>
  <sheetFormatPr defaultColWidth="9.140625" defaultRowHeight="14.25" x14ac:dyDescent="0.2"/>
  <cols>
    <col min="1" max="1" width="10.5703125" style="2" customWidth="1"/>
    <col min="2" max="2" width="17.85546875" style="2" customWidth="1"/>
    <col min="3" max="3" width="12" style="2" customWidth="1"/>
    <col min="4" max="11" width="1.140625" style="2" hidden="1" customWidth="1"/>
    <col min="12" max="12" width="1.28515625" style="2" customWidth="1"/>
    <col min="13" max="14" width="12" style="2" customWidth="1"/>
    <col min="15" max="15" width="13.7109375" style="2" customWidth="1"/>
    <col min="16" max="16" width="17.85546875" style="2" customWidth="1"/>
    <col min="17" max="17" width="1.42578125" style="2" customWidth="1"/>
    <col min="18" max="18" width="17.85546875" style="2" customWidth="1"/>
    <col min="19" max="16384" width="9.140625" style="2"/>
  </cols>
  <sheetData>
    <row r="1" spans="2:24" s="1" customFormat="1" ht="14.25" customHeight="1" x14ac:dyDescent="0.2">
      <c r="C1" s="58" t="s">
        <v>22</v>
      </c>
      <c r="D1" s="48"/>
      <c r="E1" s="48"/>
      <c r="F1" s="48"/>
      <c r="G1" s="48"/>
      <c r="H1" s="48"/>
      <c r="I1" s="48"/>
      <c r="J1" s="48"/>
      <c r="K1" s="48"/>
      <c r="L1" s="48"/>
      <c r="M1" s="48"/>
      <c r="N1" s="48"/>
      <c r="O1" s="48"/>
      <c r="P1" s="48"/>
      <c r="Q1" s="48"/>
      <c r="R1" s="48"/>
    </row>
    <row r="2" spans="2:24" s="1" customFormat="1" ht="36" customHeight="1" x14ac:dyDescent="0.2">
      <c r="C2" s="48"/>
      <c r="D2" s="48"/>
      <c r="E2" s="48"/>
      <c r="F2" s="48"/>
      <c r="G2" s="48"/>
      <c r="H2" s="48"/>
      <c r="I2" s="48"/>
      <c r="J2" s="48"/>
      <c r="K2" s="48"/>
      <c r="L2" s="48"/>
      <c r="M2" s="48"/>
      <c r="N2" s="48"/>
      <c r="O2" s="48"/>
      <c r="P2" s="48"/>
      <c r="Q2" s="48"/>
      <c r="R2" s="48"/>
    </row>
    <row r="3" spans="2:24" ht="7.5" customHeight="1" x14ac:dyDescent="0.2"/>
    <row r="4" spans="2:24" ht="14.25" customHeight="1" x14ac:dyDescent="0.2"/>
    <row r="5" spans="2:24" ht="14.25" customHeight="1" x14ac:dyDescent="0.25">
      <c r="B5" s="39" t="s">
        <v>13</v>
      </c>
    </row>
    <row r="6" spans="2:24" ht="14.25" customHeight="1" x14ac:dyDescent="0.2">
      <c r="R6" s="38"/>
      <c r="S6" s="38"/>
      <c r="T6" s="38"/>
      <c r="U6" s="38"/>
      <c r="V6" s="38"/>
      <c r="W6" s="38"/>
      <c r="X6" s="38"/>
    </row>
    <row r="7" spans="2:24" ht="14.25" customHeight="1" x14ac:dyDescent="0.25">
      <c r="B7" s="36" t="s">
        <v>21</v>
      </c>
      <c r="M7" s="36" t="s">
        <v>23</v>
      </c>
      <c r="R7" s="38">
        <v>2.5</v>
      </c>
      <c r="S7" s="38"/>
      <c r="T7" s="38"/>
      <c r="U7" s="38"/>
      <c r="V7" s="38"/>
      <c r="W7" s="38"/>
      <c r="X7" s="38"/>
    </row>
    <row r="8" spans="2:24" ht="14.25" customHeight="1" x14ac:dyDescent="0.2">
      <c r="O8" s="47"/>
      <c r="P8" s="47"/>
      <c r="Q8" s="47"/>
      <c r="R8" s="38"/>
      <c r="S8" s="38"/>
      <c r="T8" s="38"/>
      <c r="U8" s="38"/>
      <c r="V8" s="38"/>
      <c r="W8" s="38"/>
      <c r="X8" s="38"/>
    </row>
    <row r="9" spans="2:24" ht="14.25" customHeight="1" x14ac:dyDescent="0.2">
      <c r="M9" s="37" t="s">
        <v>14</v>
      </c>
      <c r="N9" s="37" t="s">
        <v>15</v>
      </c>
      <c r="O9" s="47"/>
      <c r="P9" s="47"/>
      <c r="Q9" s="47"/>
      <c r="R9" s="38"/>
      <c r="S9" s="38"/>
      <c r="T9" s="38"/>
      <c r="U9" s="38"/>
      <c r="V9" s="38"/>
      <c r="W9" s="38"/>
      <c r="X9" s="38"/>
    </row>
    <row r="10" spans="2:24" ht="14.25" customHeight="1" x14ac:dyDescent="0.25">
      <c r="B10" s="42"/>
      <c r="M10" s="43" t="str">
        <f>IFERROR(U10," ")</f>
        <v xml:space="preserve"> </v>
      </c>
      <c r="N10" s="44" t="str">
        <f>IFERROR(X10," ")</f>
        <v xml:space="preserve"> </v>
      </c>
      <c r="O10" s="47"/>
      <c r="P10" s="47"/>
      <c r="Q10" s="47"/>
      <c r="R10" s="38" t="e">
        <f>(($R$7*$R$7*8)/(B10*B10))*60</f>
        <v>#DIV/0!</v>
      </c>
      <c r="S10" s="38"/>
      <c r="T10" s="38" t="e">
        <f>+R10/60</f>
        <v>#DIV/0!</v>
      </c>
      <c r="U10" s="38" t="e">
        <f>ROUNDDOWN(T10,0)</f>
        <v>#DIV/0!</v>
      </c>
      <c r="V10" s="38"/>
      <c r="W10" s="38" t="e">
        <f>+T10-U10</f>
        <v>#DIV/0!</v>
      </c>
      <c r="X10" s="38" t="e">
        <f>+W10*60</f>
        <v>#DIV/0!</v>
      </c>
    </row>
    <row r="11" spans="2:24" ht="14.25" customHeight="1" x14ac:dyDescent="0.2">
      <c r="O11" s="47"/>
      <c r="P11" s="47"/>
      <c r="Q11" s="47"/>
      <c r="R11" s="38"/>
      <c r="S11" s="38"/>
      <c r="T11" s="38"/>
      <c r="U11" s="38"/>
      <c r="V11" s="38"/>
      <c r="W11" s="38"/>
      <c r="X11" s="38"/>
    </row>
    <row r="12" spans="2:24" ht="14.25" customHeight="1" x14ac:dyDescent="0.25">
      <c r="M12" s="36" t="s">
        <v>24</v>
      </c>
      <c r="R12" s="38">
        <v>5</v>
      </c>
      <c r="S12" s="38"/>
      <c r="T12" s="38"/>
      <c r="U12" s="38"/>
      <c r="V12" s="38"/>
      <c r="W12" s="38"/>
      <c r="X12" s="38"/>
    </row>
    <row r="13" spans="2:24" ht="14.25" customHeight="1" x14ac:dyDescent="0.2">
      <c r="O13" s="47"/>
      <c r="P13" s="47"/>
      <c r="Q13" s="47"/>
      <c r="R13" s="38"/>
      <c r="S13" s="38"/>
      <c r="T13" s="38"/>
      <c r="U13" s="38"/>
      <c r="V13" s="38"/>
      <c r="W13" s="38"/>
      <c r="X13" s="38"/>
    </row>
    <row r="14" spans="2:24" ht="14.25" customHeight="1" x14ac:dyDescent="0.2">
      <c r="M14" s="37" t="s">
        <v>14</v>
      </c>
      <c r="N14" s="37" t="s">
        <v>15</v>
      </c>
      <c r="O14" s="47"/>
      <c r="P14" s="47"/>
      <c r="Q14" s="47"/>
      <c r="R14" s="38"/>
      <c r="S14" s="38"/>
      <c r="T14" s="38"/>
      <c r="U14" s="38"/>
      <c r="V14" s="38"/>
      <c r="W14" s="38"/>
      <c r="X14" s="38"/>
    </row>
    <row r="15" spans="2:24" ht="14.25" customHeight="1" x14ac:dyDescent="0.25">
      <c r="M15" s="43" t="str">
        <f>IFERROR(U15," ")</f>
        <v xml:space="preserve"> </v>
      </c>
      <c r="N15" s="44" t="str">
        <f>IFERROR(X15," ")</f>
        <v xml:space="preserve"> </v>
      </c>
      <c r="O15" s="47"/>
      <c r="P15" s="47"/>
      <c r="Q15" s="47"/>
      <c r="R15" s="38" t="e">
        <f>(($R$12*$R$12*8)/(B10*B10))*60</f>
        <v>#DIV/0!</v>
      </c>
      <c r="S15" s="38"/>
      <c r="T15" s="38" t="e">
        <f>+R15/60</f>
        <v>#DIV/0!</v>
      </c>
      <c r="U15" s="38" t="e">
        <f>ROUNDDOWN(T15,0)</f>
        <v>#DIV/0!</v>
      </c>
      <c r="V15" s="38"/>
      <c r="W15" s="38" t="e">
        <f>+T15-U15</f>
        <v>#DIV/0!</v>
      </c>
      <c r="X15" s="38" t="e">
        <f>+W15*60</f>
        <v>#DIV/0!</v>
      </c>
    </row>
    <row r="16" spans="2:24" ht="14.25" customHeight="1" x14ac:dyDescent="0.2">
      <c r="O16" s="47"/>
      <c r="P16" s="47"/>
      <c r="Q16" s="47"/>
      <c r="R16" s="47"/>
      <c r="S16" s="47"/>
      <c r="T16" s="47"/>
      <c r="U16" s="47"/>
      <c r="V16" s="47"/>
      <c r="W16" s="47"/>
      <c r="X16" s="38"/>
    </row>
    <row r="17" spans="2:17" ht="14.25" customHeight="1" x14ac:dyDescent="0.2"/>
    <row r="18" spans="2:17" s="1" customFormat="1" ht="11.25" customHeight="1" x14ac:dyDescent="0.2"/>
    <row r="19" spans="2:17" ht="14.25" customHeight="1" x14ac:dyDescent="0.2"/>
    <row r="20" spans="2:17" ht="14.25" customHeight="1" x14ac:dyDescent="0.2"/>
    <row r="21" spans="2:17" ht="14.25" customHeight="1" x14ac:dyDescent="0.2"/>
    <row r="22" spans="2:17" ht="14.25" customHeight="1" x14ac:dyDescent="0.25">
      <c r="B22" s="39" t="s">
        <v>16</v>
      </c>
    </row>
    <row r="23" spans="2:17" ht="14.25" customHeight="1" x14ac:dyDescent="0.2"/>
    <row r="24" spans="2:17" ht="14.25" customHeight="1" x14ac:dyDescent="0.2"/>
    <row r="25" spans="2:17" ht="14.25" customHeight="1" thickBot="1" x14ac:dyDescent="0.25"/>
    <row r="26" spans="2:17" x14ac:dyDescent="0.2">
      <c r="C26" s="22" t="s">
        <v>26</v>
      </c>
      <c r="E26" s="3" t="s">
        <v>2</v>
      </c>
      <c r="G26" s="50" t="s">
        <v>5</v>
      </c>
      <c r="H26" s="51"/>
      <c r="J26" s="52" t="s">
        <v>10</v>
      </c>
      <c r="K26" s="53"/>
      <c r="M26" s="54" t="s">
        <v>17</v>
      </c>
      <c r="N26" s="55"/>
      <c r="O26" s="4"/>
      <c r="P26" s="34" t="s">
        <v>18</v>
      </c>
    </row>
    <row r="27" spans="2:17" ht="15" x14ac:dyDescent="0.2">
      <c r="C27" s="23" t="s">
        <v>25</v>
      </c>
      <c r="E27" s="5" t="s">
        <v>4</v>
      </c>
      <c r="G27" s="56" t="s">
        <v>6</v>
      </c>
      <c r="H27" s="57"/>
      <c r="J27" s="56" t="s">
        <v>7</v>
      </c>
      <c r="K27" s="57"/>
      <c r="M27" s="30"/>
      <c r="N27" s="31"/>
      <c r="O27" s="4"/>
      <c r="P27" s="35" t="s">
        <v>40</v>
      </c>
    </row>
    <row r="28" spans="2:17" ht="15" thickBot="1" x14ac:dyDescent="0.25">
      <c r="C28" s="24" t="s">
        <v>8</v>
      </c>
      <c r="D28" s="6"/>
      <c r="E28" s="7" t="s">
        <v>3</v>
      </c>
      <c r="G28" s="8" t="s">
        <v>0</v>
      </c>
      <c r="H28" s="9" t="s">
        <v>1</v>
      </c>
      <c r="J28" s="8" t="s">
        <v>0</v>
      </c>
      <c r="K28" s="9" t="s">
        <v>1</v>
      </c>
      <c r="M28" s="32" t="s">
        <v>14</v>
      </c>
      <c r="N28" s="33" t="s">
        <v>15</v>
      </c>
      <c r="P28" s="40" t="s">
        <v>9</v>
      </c>
      <c r="Q28" s="6"/>
    </row>
    <row r="29" spans="2:17" ht="16.5" thickBot="1" x14ac:dyDescent="0.3">
      <c r="B29" s="21" t="s">
        <v>27</v>
      </c>
      <c r="C29" s="25"/>
      <c r="D29" s="10"/>
      <c r="E29" s="11" t="str">
        <f>IF(C29&lt;=0," ",(2*C29*C29))</f>
        <v xml:space="preserve"> </v>
      </c>
      <c r="F29" s="12"/>
      <c r="G29" s="11" t="str">
        <f>IF(C29&lt;=0," ",IF(I29&gt;=24,"&gt;24",TRUNC(I29)))</f>
        <v xml:space="preserve"> </v>
      </c>
      <c r="H29" s="13" t="str">
        <f>IF(C29&lt;=0," ",IF(I29&gt;=24,"",(I29-G29)*60))</f>
        <v xml:space="preserve"> </v>
      </c>
      <c r="I29" s="12" t="str">
        <f>IF(C29&lt;=0," ",(8*2.5*2.5/(C29*C29)))</f>
        <v xml:space="preserve"> </v>
      </c>
      <c r="J29" s="11" t="str">
        <f>IF(C29&lt;=0," ",IF(L29&gt;=24,"&gt;24",TRUNC(L29)))</f>
        <v xml:space="preserve"> </v>
      </c>
      <c r="K29" s="13" t="str">
        <f>IF(C29&lt;=0," ",IF(L29&gt;=24,"",(L29-J29)*60))</f>
        <v xml:space="preserve"> </v>
      </c>
      <c r="L29" s="12" t="str">
        <f>IF(C29&lt;=0,"",(8*5*5/(C29*C29)))</f>
        <v/>
      </c>
      <c r="M29" s="27"/>
      <c r="N29" s="27"/>
      <c r="O29" s="29">
        <f>(M29*60)+N29</f>
        <v>0</v>
      </c>
      <c r="P29" s="45" t="str">
        <f>IF(OR(C29&lt;=0,O29&lt;=0,O29&gt;1440)," ",(C29*(O29^0.5)/21.9))</f>
        <v xml:space="preserve"> </v>
      </c>
      <c r="Q29" s="10"/>
    </row>
    <row r="30" spans="2:17" ht="16.5" thickBot="1" x14ac:dyDescent="0.3">
      <c r="B30" s="21" t="s">
        <v>28</v>
      </c>
      <c r="C30" s="26"/>
      <c r="D30" s="10"/>
      <c r="E30" s="11" t="str">
        <f t="shared" ref="E30:E34" si="0">IF(C30&lt;=0," ",(2*C30*C30))</f>
        <v xml:space="preserve"> </v>
      </c>
      <c r="F30" s="12"/>
      <c r="G30" s="11" t="str">
        <f t="shared" ref="G30:G34" si="1">IF(C30&lt;=0," ",IF(I30&gt;=24,"&gt;24",TRUNC(I30)))</f>
        <v xml:space="preserve"> </v>
      </c>
      <c r="H30" s="13" t="str">
        <f t="shared" ref="H30:H34" si="2">IF(C30&lt;=0," ",IF(I30&gt;=24,"",(I30-G30)*60))</f>
        <v xml:space="preserve"> </v>
      </c>
      <c r="I30" s="12" t="str">
        <f t="shared" ref="I30:I34" si="3">IF(C30&lt;=0," ",(8*2.5*2.5/(C30*C30)))</f>
        <v xml:space="preserve"> </v>
      </c>
      <c r="J30" s="11" t="str">
        <f t="shared" ref="J30:J34" si="4">IF(C30&lt;=0," ",IF(L30&gt;=24,"&gt;24",TRUNC(L30)))</f>
        <v xml:space="preserve"> </v>
      </c>
      <c r="K30" s="13" t="str">
        <f t="shared" ref="K30:K34" si="5">IF(C30&lt;=0," ",IF(L30&gt;=24,"",(L30-J30)*60))</f>
        <v xml:space="preserve"> </v>
      </c>
      <c r="L30" s="12" t="str">
        <f t="shared" ref="L30:L34" si="6">IF(C30&lt;=0,"",(8*5*5/(C30*C30)))</f>
        <v/>
      </c>
      <c r="M30" s="28"/>
      <c r="N30" s="28"/>
      <c r="O30" s="29">
        <f t="shared" ref="O30:O34" si="7">+(M30*60)+N30</f>
        <v>0</v>
      </c>
      <c r="P30" s="45" t="str">
        <f>IF(OR(C30&lt;=0,O30&lt;=0,O30&gt;1440)," ",(C30*(O30^0.5)/21.9))</f>
        <v xml:space="preserve"> </v>
      </c>
      <c r="Q30" s="10"/>
    </row>
    <row r="31" spans="2:17" ht="16.5" thickBot="1" x14ac:dyDescent="0.3">
      <c r="B31" s="21" t="s">
        <v>29</v>
      </c>
      <c r="C31" s="26"/>
      <c r="D31" s="10"/>
      <c r="E31" s="11" t="str">
        <f t="shared" si="0"/>
        <v xml:space="preserve"> </v>
      </c>
      <c r="F31" s="12"/>
      <c r="G31" s="11" t="str">
        <f t="shared" si="1"/>
        <v xml:space="preserve"> </v>
      </c>
      <c r="H31" s="13" t="str">
        <f t="shared" si="2"/>
        <v xml:space="preserve"> </v>
      </c>
      <c r="I31" s="12" t="str">
        <f t="shared" si="3"/>
        <v xml:space="preserve"> </v>
      </c>
      <c r="J31" s="11" t="str">
        <f t="shared" si="4"/>
        <v xml:space="preserve"> </v>
      </c>
      <c r="K31" s="13" t="str">
        <f t="shared" si="5"/>
        <v xml:space="preserve"> </v>
      </c>
      <c r="L31" s="12" t="str">
        <f t="shared" si="6"/>
        <v/>
      </c>
      <c r="M31" s="28"/>
      <c r="N31" s="28"/>
      <c r="O31" s="29">
        <f t="shared" si="7"/>
        <v>0</v>
      </c>
      <c r="P31" s="45" t="str">
        <f t="shared" ref="P31:P34" si="8">IF(OR(C31&lt;=0,O31&lt;=0,O31&gt;1440)," ",(C31*(O31^0.5)/21.9))</f>
        <v xml:space="preserve"> </v>
      </c>
      <c r="Q31" s="10"/>
    </row>
    <row r="32" spans="2:17" ht="16.5" thickBot="1" x14ac:dyDescent="0.3">
      <c r="B32" s="21" t="s">
        <v>30</v>
      </c>
      <c r="C32" s="26"/>
      <c r="D32" s="10"/>
      <c r="E32" s="11" t="str">
        <f t="shared" si="0"/>
        <v xml:space="preserve"> </v>
      </c>
      <c r="F32" s="12"/>
      <c r="G32" s="11" t="str">
        <f t="shared" si="1"/>
        <v xml:space="preserve"> </v>
      </c>
      <c r="H32" s="13" t="str">
        <f t="shared" si="2"/>
        <v xml:space="preserve"> </v>
      </c>
      <c r="I32" s="12" t="str">
        <f t="shared" si="3"/>
        <v xml:space="preserve"> </v>
      </c>
      <c r="J32" s="11" t="str">
        <f t="shared" si="4"/>
        <v xml:space="preserve"> </v>
      </c>
      <c r="K32" s="13" t="str">
        <f t="shared" si="5"/>
        <v xml:space="preserve"> </v>
      </c>
      <c r="L32" s="12" t="str">
        <f t="shared" si="6"/>
        <v/>
      </c>
      <c r="M32" s="28"/>
      <c r="N32" s="28"/>
      <c r="O32" s="29">
        <f t="shared" si="7"/>
        <v>0</v>
      </c>
      <c r="P32" s="45" t="str">
        <f t="shared" si="8"/>
        <v xml:space="preserve"> </v>
      </c>
      <c r="Q32" s="10"/>
    </row>
    <row r="33" spans="2:22" ht="16.5" thickBot="1" x14ac:dyDescent="0.3">
      <c r="B33" s="21" t="s">
        <v>31</v>
      </c>
      <c r="C33" s="26"/>
      <c r="D33" s="10"/>
      <c r="E33" s="11" t="str">
        <f t="shared" si="0"/>
        <v xml:space="preserve"> </v>
      </c>
      <c r="F33" s="12"/>
      <c r="G33" s="11" t="str">
        <f t="shared" si="1"/>
        <v xml:space="preserve"> </v>
      </c>
      <c r="H33" s="13" t="str">
        <f t="shared" si="2"/>
        <v xml:space="preserve"> </v>
      </c>
      <c r="I33" s="12" t="str">
        <f t="shared" si="3"/>
        <v xml:space="preserve"> </v>
      </c>
      <c r="J33" s="11" t="str">
        <f t="shared" si="4"/>
        <v xml:space="preserve"> </v>
      </c>
      <c r="K33" s="13" t="str">
        <f t="shared" si="5"/>
        <v xml:space="preserve"> </v>
      </c>
      <c r="L33" s="12" t="str">
        <f t="shared" si="6"/>
        <v/>
      </c>
      <c r="M33" s="28"/>
      <c r="N33" s="28"/>
      <c r="O33" s="29">
        <f t="shared" si="7"/>
        <v>0</v>
      </c>
      <c r="P33" s="45" t="str">
        <f t="shared" si="8"/>
        <v xml:space="preserve"> </v>
      </c>
      <c r="Q33" s="10"/>
      <c r="V33" s="14"/>
    </row>
    <row r="34" spans="2:22" ht="16.5" thickBot="1" x14ac:dyDescent="0.3">
      <c r="B34" s="21" t="s">
        <v>32</v>
      </c>
      <c r="C34" s="26"/>
      <c r="D34" s="10"/>
      <c r="E34" s="11" t="str">
        <f t="shared" si="0"/>
        <v xml:space="preserve"> </v>
      </c>
      <c r="F34" s="12"/>
      <c r="G34" s="11" t="str">
        <f t="shared" si="1"/>
        <v xml:space="preserve"> </v>
      </c>
      <c r="H34" s="13" t="str">
        <f t="shared" si="2"/>
        <v xml:space="preserve"> </v>
      </c>
      <c r="I34" s="12" t="str">
        <f t="shared" si="3"/>
        <v xml:space="preserve"> </v>
      </c>
      <c r="J34" s="11" t="str">
        <f t="shared" si="4"/>
        <v xml:space="preserve"> </v>
      </c>
      <c r="K34" s="13" t="str">
        <f t="shared" si="5"/>
        <v xml:space="preserve"> </v>
      </c>
      <c r="L34" s="12" t="str">
        <f t="shared" si="6"/>
        <v/>
      </c>
      <c r="M34" s="28"/>
      <c r="N34" s="28"/>
      <c r="O34" s="29">
        <f t="shared" si="7"/>
        <v>0</v>
      </c>
      <c r="P34" s="46" t="str">
        <f>IF(OR(C34&lt;=0,O34&lt;=0,O34&gt;1440)," ",(C34*(O34^0.5)/21.9))</f>
        <v xml:space="preserve"> </v>
      </c>
      <c r="Q34" s="10"/>
    </row>
    <row r="35" spans="2:22" ht="15" thickBot="1" x14ac:dyDescent="0.25"/>
    <row r="36" spans="2:22" x14ac:dyDescent="0.2">
      <c r="P36" s="22" t="s">
        <v>19</v>
      </c>
    </row>
    <row r="37" spans="2:22" ht="17.25" customHeight="1" x14ac:dyDescent="0.25">
      <c r="B37" s="15" t="s">
        <v>33</v>
      </c>
      <c r="P37" s="23" t="s">
        <v>20</v>
      </c>
    </row>
    <row r="38" spans="2:22" ht="17.25" customHeight="1" thickBot="1" x14ac:dyDescent="0.25">
      <c r="B38" s="16"/>
      <c r="D38" s="16"/>
      <c r="E38" s="16"/>
      <c r="F38" s="16"/>
      <c r="G38" s="16"/>
      <c r="H38" s="16"/>
      <c r="I38" s="16"/>
      <c r="J38" s="16"/>
      <c r="P38" s="24" t="s">
        <v>9</v>
      </c>
    </row>
    <row r="39" spans="2:22" ht="17.25" customHeight="1" thickBot="1" x14ac:dyDescent="0.3">
      <c r="B39" s="15" t="s">
        <v>34</v>
      </c>
      <c r="D39" s="16"/>
      <c r="E39" s="16"/>
      <c r="F39" s="16"/>
      <c r="G39" s="16"/>
      <c r="H39" s="16"/>
      <c r="I39" s="16"/>
      <c r="J39" s="16"/>
      <c r="P39" s="41" t="str">
        <f>IF(OR(SQRT(SUMSQ(P29:P34))=0,O35&gt;P331440)," ",SQRT(SUMSQ(P29:P34)))</f>
        <v xml:space="preserve"> </v>
      </c>
      <c r="Q39" s="10"/>
    </row>
    <row r="40" spans="2:22" ht="17.25" customHeight="1" x14ac:dyDescent="0.2">
      <c r="B40" s="16"/>
      <c r="D40" s="16"/>
      <c r="E40" s="16"/>
      <c r="F40" s="16"/>
      <c r="G40" s="16"/>
      <c r="H40" s="16"/>
      <c r="I40" s="16"/>
      <c r="J40" s="16"/>
    </row>
    <row r="41" spans="2:22" ht="17.25" customHeight="1" x14ac:dyDescent="0.25">
      <c r="B41" s="16" t="s">
        <v>35</v>
      </c>
      <c r="D41" s="16"/>
      <c r="E41" s="16"/>
      <c r="F41" s="16"/>
      <c r="G41" s="16"/>
      <c r="H41" s="16"/>
      <c r="I41" s="16"/>
      <c r="J41" s="16"/>
      <c r="P41" s="15"/>
      <c r="Q41" s="17"/>
      <c r="R41" s="17"/>
    </row>
    <row r="42" spans="2:22" ht="17.25" customHeight="1" x14ac:dyDescent="0.2">
      <c r="C42" s="16"/>
      <c r="D42" s="16"/>
      <c r="E42" s="16"/>
      <c r="F42" s="16"/>
      <c r="G42" s="16"/>
      <c r="H42" s="16"/>
      <c r="I42" s="16"/>
      <c r="J42" s="16"/>
      <c r="P42" s="16"/>
      <c r="Q42" s="17"/>
      <c r="R42" s="17"/>
    </row>
    <row r="43" spans="2:22" ht="17.25" customHeight="1" x14ac:dyDescent="0.25">
      <c r="C43" s="16"/>
      <c r="D43" s="16"/>
      <c r="E43" s="16"/>
      <c r="F43" s="16"/>
      <c r="G43" s="16"/>
      <c r="H43" s="16"/>
      <c r="I43" s="16"/>
      <c r="J43" s="16"/>
      <c r="P43" s="15"/>
      <c r="Q43" s="17"/>
      <c r="R43" s="17"/>
    </row>
    <row r="44" spans="2:22" ht="17.25" customHeight="1" x14ac:dyDescent="0.2">
      <c r="B44" s="18" t="s">
        <v>39</v>
      </c>
      <c r="C44" s="16"/>
      <c r="D44" s="16"/>
      <c r="E44" s="16"/>
      <c r="F44" s="16"/>
      <c r="G44" s="16"/>
      <c r="H44" s="16"/>
      <c r="I44" s="16"/>
      <c r="J44" s="16"/>
      <c r="P44" s="16"/>
      <c r="Q44" s="16"/>
      <c r="R44" s="16"/>
      <c r="S44" s="16"/>
      <c r="T44" s="16"/>
      <c r="U44" s="16"/>
    </row>
    <row r="45" spans="2:22" ht="17.25" customHeight="1" x14ac:dyDescent="0.2">
      <c r="B45" s="19" t="s">
        <v>36</v>
      </c>
      <c r="P45" s="16"/>
      <c r="Q45" s="16"/>
      <c r="R45" s="16"/>
      <c r="S45" s="16"/>
      <c r="T45" s="16"/>
      <c r="U45" s="20"/>
    </row>
    <row r="46" spans="2:22" ht="17.25" customHeight="1" x14ac:dyDescent="0.2">
      <c r="B46" s="19" t="s">
        <v>37</v>
      </c>
      <c r="P46" s="16"/>
      <c r="Q46" s="16"/>
      <c r="R46" s="16"/>
      <c r="S46" s="16"/>
      <c r="T46" s="16"/>
      <c r="U46" s="20"/>
    </row>
    <row r="47" spans="2:22" ht="17.25" customHeight="1" x14ac:dyDescent="0.2">
      <c r="B47" s="19" t="s">
        <v>38</v>
      </c>
      <c r="P47" s="16"/>
      <c r="Q47" s="16"/>
      <c r="R47" s="16"/>
      <c r="S47" s="16"/>
      <c r="T47" s="16"/>
      <c r="U47" s="20"/>
    </row>
    <row r="48" spans="2:22" ht="17.25" customHeight="1" x14ac:dyDescent="0.2">
      <c r="B48" s="19"/>
      <c r="P48" s="16"/>
      <c r="Q48" s="16"/>
      <c r="R48" s="16"/>
      <c r="S48" s="16"/>
      <c r="T48" s="16"/>
      <c r="U48" s="20"/>
    </row>
    <row r="49" spans="2:21" s="1" customFormat="1" ht="11.25" customHeight="1" x14ac:dyDescent="0.2"/>
    <row r="50" spans="2:21" ht="17.25" customHeight="1" x14ac:dyDescent="0.2">
      <c r="P50" s="16"/>
      <c r="Q50" s="16"/>
      <c r="R50" s="16"/>
      <c r="S50" s="16"/>
      <c r="T50" s="16"/>
      <c r="U50" s="20"/>
    </row>
    <row r="51" spans="2:21" ht="17.25" customHeight="1" x14ac:dyDescent="0.2">
      <c r="B51" s="49" t="s">
        <v>11</v>
      </c>
      <c r="C51" s="49"/>
      <c r="D51" s="49"/>
      <c r="E51" s="49"/>
      <c r="F51" s="49"/>
      <c r="G51" s="49"/>
      <c r="H51" s="49"/>
      <c r="I51" s="49"/>
      <c r="J51" s="49"/>
      <c r="K51" s="49"/>
      <c r="L51" s="49"/>
      <c r="M51" s="49"/>
      <c r="N51" s="49"/>
      <c r="O51" s="49"/>
      <c r="P51" s="49"/>
      <c r="Q51" s="49"/>
      <c r="R51" s="49"/>
      <c r="S51" s="49"/>
      <c r="T51" s="16"/>
      <c r="U51" s="16"/>
    </row>
    <row r="52" spans="2:21" ht="40.5" customHeight="1" x14ac:dyDescent="0.2">
      <c r="B52" s="49"/>
      <c r="C52" s="49"/>
      <c r="D52" s="49"/>
      <c r="E52" s="49"/>
      <c r="F52" s="49"/>
      <c r="G52" s="49"/>
      <c r="H52" s="49"/>
      <c r="I52" s="49"/>
      <c r="J52" s="49"/>
      <c r="K52" s="49"/>
      <c r="L52" s="49"/>
      <c r="M52" s="49"/>
      <c r="N52" s="49"/>
      <c r="O52" s="49"/>
      <c r="P52" s="49"/>
      <c r="Q52" s="49"/>
      <c r="R52" s="49"/>
      <c r="S52" s="49"/>
      <c r="T52" s="16"/>
      <c r="U52" s="16"/>
    </row>
    <row r="53" spans="2:21" ht="17.25" customHeight="1" x14ac:dyDescent="0.2">
      <c r="B53" s="49" t="s">
        <v>12</v>
      </c>
      <c r="C53" s="49"/>
      <c r="D53" s="49"/>
      <c r="E53" s="49"/>
      <c r="F53" s="49"/>
      <c r="G53" s="49"/>
      <c r="H53" s="49"/>
      <c r="I53" s="49"/>
      <c r="J53" s="49"/>
      <c r="K53" s="49"/>
      <c r="L53" s="49"/>
      <c r="M53" s="49"/>
      <c r="N53" s="49"/>
      <c r="O53" s="49"/>
      <c r="P53" s="49"/>
      <c r="Q53" s="49"/>
      <c r="R53" s="49"/>
      <c r="S53" s="49"/>
      <c r="T53" s="16"/>
      <c r="U53" s="16"/>
    </row>
    <row r="54" spans="2:21" ht="17.25" customHeight="1" x14ac:dyDescent="0.2">
      <c r="B54" s="49"/>
      <c r="C54" s="49"/>
      <c r="D54" s="49"/>
      <c r="E54" s="49"/>
      <c r="F54" s="49"/>
      <c r="G54" s="49"/>
      <c r="H54" s="49"/>
      <c r="I54" s="49"/>
      <c r="J54" s="49"/>
      <c r="K54" s="49"/>
      <c r="L54" s="49"/>
      <c r="M54" s="49"/>
      <c r="N54" s="49"/>
      <c r="O54" s="49"/>
      <c r="P54" s="49"/>
      <c r="Q54" s="49"/>
      <c r="R54" s="49"/>
      <c r="S54" s="49"/>
    </row>
  </sheetData>
  <sheetProtection selectLockedCells="1"/>
  <mergeCells count="8">
    <mergeCell ref="C1:R2"/>
    <mergeCell ref="B51:S52"/>
    <mergeCell ref="B53:S54"/>
    <mergeCell ref="G26:H26"/>
    <mergeCell ref="J26:K26"/>
    <mergeCell ref="M26:N26"/>
    <mergeCell ref="G27:H27"/>
    <mergeCell ref="J27:K27"/>
  </mergeCells>
  <phoneticPr fontId="18" type="noConversion"/>
  <conditionalFormatting sqref="N42">
    <cfRule type="iconSet" priority="15">
      <iconSet iconSet="3Symbols">
        <cfvo type="percent" val="0"/>
        <cfvo type="num" val="#REF!"/>
        <cfvo type="num" val="#REF!"/>
      </iconSet>
    </cfRule>
  </conditionalFormatting>
  <conditionalFormatting sqref="N43">
    <cfRule type="iconSet" priority="16">
      <iconSet iconSet="3Symbols">
        <cfvo type="percent" val="0"/>
        <cfvo type="num" val="#REF!"/>
        <cfvo type="num" val="#REF!"/>
      </iconSet>
    </cfRule>
  </conditionalFormatting>
  <conditionalFormatting sqref="P39">
    <cfRule type="iconSet" priority="2">
      <iconSet iconSet="3Symbols" reverse="1">
        <cfvo type="percent" val="0"/>
        <cfvo type="num" val="2.5"/>
        <cfvo type="num" val="5"/>
      </iconSet>
    </cfRule>
  </conditionalFormatting>
  <conditionalFormatting sqref="Q41:R43">
    <cfRule type="iconSet" priority="8">
      <iconSet iconSet="3Symbols">
        <cfvo type="percent" val="0"/>
        <cfvo type="percent" val="33"/>
        <cfvo type="percent" val="67"/>
      </iconSet>
    </cfRule>
    <cfRule type="colorScale" priority="14">
      <colorScale>
        <cfvo type="min"/>
        <cfvo type="percentile" val="50"/>
        <cfvo type="max"/>
        <color rgb="FF00B050"/>
        <color rgb="FFFFFF00"/>
        <color rgb="FFFF0000"/>
      </colorScale>
    </cfRule>
  </conditionalFormatting>
  <pageMargins left="0.7" right="0.7" top="0.75" bottom="0.75" header="0.3" footer="0.3"/>
  <pageSetup paperSize="9" orientation="portrait" r:id="rId1"/>
  <ignoredErrors>
    <ignoredError sqref="R12:X15 R10:S10 R11:S11 U11:X11 V10:W10 T10:U10 X10" evalError="1"/>
  </ignoredErrors>
  <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A64D494D-FF10-414C-BD52-D4EFA6C29D0D}">
            <xm:f>NOT(ISERROR(SEARCH($R$46,Q41)))</xm:f>
            <xm:f>$R$46</xm:f>
            <x14:dxf>
              <numFmt numFmtId="165" formatCode="00000"/>
              <fill>
                <patternFill patternType="solid">
                  <fgColor auto="1"/>
                  <bgColor rgb="FFFFC000"/>
                </patternFill>
              </fill>
            </x14:dxf>
          </x14:cfRule>
          <x14:cfRule type="containsText" priority="11" operator="containsText" id="{D9DD748E-5193-4ADB-B994-85191A4FE8DD}">
            <xm:f>NOT(ISERROR(SEARCH($R$47,Q41)))</xm:f>
            <xm:f>$R$47</xm:f>
            <x14:dxf>
              <fill>
                <patternFill patternType="solid">
                  <fgColor auto="1"/>
                  <bgColor rgb="FFFF5050"/>
                </patternFill>
              </fill>
            </x14:dxf>
          </x14:cfRule>
          <x14:cfRule type="containsText" priority="12" operator="containsText" id="{7A5B5300-7DD9-4230-B3A7-19958AD9ACB0}">
            <xm:f>NOT(ISERROR(SEARCH($R$45,Q41)))</xm:f>
            <xm:f>$R$45</xm:f>
            <x14:dxf>
              <fill>
                <patternFill patternType="solid">
                  <fgColor auto="1"/>
                  <bgColor rgb="FF00B050"/>
                </patternFill>
              </fill>
            </x14:dxf>
          </x14:cfRule>
          <xm:sqref>Q41:R43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D64B7A431E9C42B30CFA19EC6A5533" ma:contentTypeVersion="8" ma:contentTypeDescription="Create a new document." ma:contentTypeScope="" ma:versionID="90eb275bfc801f9fabc13266565529d2">
  <xsd:schema xmlns:xsd="http://www.w3.org/2001/XMLSchema" xmlns:xs="http://www.w3.org/2001/XMLSchema" xmlns:p="http://schemas.microsoft.com/office/2006/metadata/properties" xmlns:ns2="6a4e5cc6-40af-4f50-82f4-6169fbb9e2ab" xmlns:ns3="a582e592-8ebf-4216-bd49-8735c72393f5" targetNamespace="http://schemas.microsoft.com/office/2006/metadata/properties" ma:root="true" ma:fieldsID="e8d50dece4b3b87bf61a429ddffcb8bd" ns2:_="" ns3:_="">
    <xsd:import namespace="6a4e5cc6-40af-4f50-82f4-6169fbb9e2ab"/>
    <xsd:import namespace="a582e592-8ebf-4216-bd49-8735c72393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e5cc6-40af-4f50-82f4-6169fbb9e2a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82e592-8ebf-4216-bd49-8735c72393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7113AF-B05C-4EEF-B0F1-BAD15DAB3FD0}">
  <ds:schemaRefs>
    <ds:schemaRef ds:uri="http://schemas.microsoft.com/sharepoint/v3/contenttype/forms"/>
  </ds:schemaRefs>
</ds:datastoreItem>
</file>

<file path=customXml/itemProps2.xml><?xml version="1.0" encoding="utf-8"?>
<ds:datastoreItem xmlns:ds="http://schemas.openxmlformats.org/officeDocument/2006/customXml" ds:itemID="{F0E0DA59-2CAC-4920-AA3A-96CCD1293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e5cc6-40af-4f50-82f4-6169fbb9e2ab"/>
    <ds:schemaRef ds:uri="a582e592-8ebf-4216-bd49-8735c72393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A1F7C4-6908-46AD-9697-689BFA68F0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Makita vibrationskalkulator</vt:lpstr>
    </vt:vector>
  </TitlesOfParts>
  <Company>Makita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Rahkonen</dc:creator>
  <cp:lastModifiedBy>Rønnow Noah</cp:lastModifiedBy>
  <dcterms:created xsi:type="dcterms:W3CDTF">2013-12-10T09:25:12Z</dcterms:created>
  <dcterms:modified xsi:type="dcterms:W3CDTF">2024-11-11T13:32:46Z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0x010100C7D64B7A431E9C42B30CFA19EC6A5533</vt:lpwstr>
  </property>
</Properties>
</file>